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 firstSheet="1" activeTab="1"/>
  </bookViews>
  <sheets>
    <sheet name="příprava rozpočtu 2016" sheetId="3" r:id="rId1"/>
    <sheet name="HV 2016 " sheetId="10" r:id="rId2"/>
  </sheets>
  <calcPr calcId="145621"/>
</workbook>
</file>

<file path=xl/calcChain.xml><?xml version="1.0" encoding="utf-8"?>
<calcChain xmlns="http://schemas.openxmlformats.org/spreadsheetml/2006/main">
  <c r="B57" i="10" l="1"/>
  <c r="B58" i="10" s="1"/>
  <c r="C37" i="10"/>
  <c r="C32" i="10"/>
  <c r="B31" i="10"/>
  <c r="C29" i="10"/>
  <c r="C26" i="10" s="1"/>
  <c r="B29" i="10"/>
  <c r="B26" i="10" s="1"/>
  <c r="C23" i="10"/>
  <c r="C17" i="10"/>
  <c r="C15" i="10"/>
  <c r="B15" i="10"/>
  <c r="C9" i="10"/>
  <c r="B9" i="10"/>
  <c r="B51" i="10" l="1"/>
  <c r="B53" i="10" s="1"/>
  <c r="C31" i="10"/>
  <c r="C51" i="10" s="1"/>
  <c r="E30" i="3" l="1"/>
  <c r="E26" i="3" s="1"/>
  <c r="E32" i="3"/>
  <c r="E15" i="3"/>
  <c r="E9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 s="1"/>
  <c r="B32" i="3"/>
  <c r="C31" i="3"/>
  <c r="C30" i="3"/>
  <c r="C29" i="3"/>
  <c r="C28" i="3"/>
  <c r="C27" i="3"/>
  <c r="C26" i="3" s="1"/>
  <c r="B26" i="3"/>
  <c r="C25" i="3"/>
  <c r="C24" i="3"/>
  <c r="C23" i="3"/>
  <c r="C22" i="3"/>
  <c r="C21" i="3"/>
  <c r="C20" i="3"/>
  <c r="C19" i="3"/>
  <c r="C18" i="3"/>
  <c r="C17" i="3"/>
  <c r="C16" i="3"/>
  <c r="C15" i="3" s="1"/>
  <c r="B15" i="3"/>
  <c r="C14" i="3"/>
  <c r="C13" i="3"/>
  <c r="C12" i="3"/>
  <c r="C11" i="3"/>
  <c r="C10" i="3"/>
  <c r="C9" i="3" s="1"/>
  <c r="B9" i="3"/>
  <c r="E52" i="3" l="1"/>
  <c r="C52" i="3"/>
  <c r="B52" i="3"/>
</calcChain>
</file>

<file path=xl/comments1.xml><?xml version="1.0" encoding="utf-8"?>
<comments xmlns="http://schemas.openxmlformats.org/spreadsheetml/2006/main">
  <authors>
    <author>jana</author>
  </authors>
  <commentList>
    <comment ref="B30" authorId="0">
      <text>
        <r>
          <rPr>
            <b/>
            <sz val="9"/>
            <color indexed="81"/>
            <rFont val="Tahoma"/>
            <family val="2"/>
            <charset val="238"/>
          </rPr>
          <t>jana:</t>
        </r>
        <r>
          <rPr>
            <sz val="9"/>
            <color indexed="81"/>
            <rFont val="Tahoma"/>
            <family val="2"/>
            <charset val="238"/>
          </rPr>
          <t xml:space="preserve">
tabule 24000,-
lavice + 2 židle 4537 x 15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38"/>
          </rPr>
          <t>jana:</t>
        </r>
        <r>
          <rPr>
            <sz val="9"/>
            <color indexed="81"/>
            <rFont val="Tahoma"/>
            <family val="2"/>
            <charset val="238"/>
          </rPr>
          <t xml:space="preserve">
21 000,- nábytek
24 000,- tabule</t>
        </r>
      </text>
    </comment>
  </commentList>
</comments>
</file>

<file path=xl/comments2.xml><?xml version="1.0" encoding="utf-8"?>
<comments xmlns="http://schemas.openxmlformats.org/spreadsheetml/2006/main">
  <authors>
    <author>jana</author>
    <author>Jana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38"/>
          </rPr>
          <t>jana:</t>
        </r>
        <r>
          <rPr>
            <sz val="9"/>
            <color indexed="81"/>
            <rFont val="Tahoma"/>
            <family val="2"/>
            <charset val="238"/>
          </rPr>
          <t xml:space="preserve">
21 000,- nábytek
24 000,- tabule</t>
        </r>
      </text>
    </comment>
    <comment ref="C29" authorId="1">
      <text>
        <r>
          <rPr>
            <b/>
            <sz val="9"/>
            <color indexed="81"/>
            <rFont val="Tahoma"/>
            <family val="2"/>
            <charset val="238"/>
          </rPr>
          <t>Jana:</t>
        </r>
        <r>
          <rPr>
            <sz val="9"/>
            <color indexed="81"/>
            <rFont val="Tahoma"/>
            <family val="2"/>
            <charset val="238"/>
          </rPr>
          <t xml:space="preserve">
35332 nábytek 2 třídy
11876 botník</t>
        </r>
      </text>
    </comment>
  </commentList>
</comments>
</file>

<file path=xl/sharedStrings.xml><?xml version="1.0" encoding="utf-8"?>
<sst xmlns="http://schemas.openxmlformats.org/spreadsheetml/2006/main" count="115" uniqueCount="74">
  <si>
    <t>v Kč</t>
  </si>
  <si>
    <t>2015-2014</t>
  </si>
  <si>
    <t>Energie + stočné + revize</t>
  </si>
  <si>
    <t xml:space="preserve">        spotřeba plynu</t>
  </si>
  <si>
    <t xml:space="preserve">        spotřeba elektřiny</t>
  </si>
  <si>
    <t xml:space="preserve">        spotřeba vody</t>
  </si>
  <si>
    <t xml:space="preserve">        stočné</t>
  </si>
  <si>
    <t xml:space="preserve">        revize </t>
  </si>
  <si>
    <t>elektrorevize</t>
  </si>
  <si>
    <t>Materiál</t>
  </si>
  <si>
    <t xml:space="preserve">        tiskopisy</t>
  </si>
  <si>
    <t xml:space="preserve">        čistící prostředky</t>
  </si>
  <si>
    <t xml:space="preserve">        papírové ručníky</t>
  </si>
  <si>
    <t xml:space="preserve">        materiál do dílny školníka</t>
  </si>
  <si>
    <t xml:space="preserve">        lékárna </t>
  </si>
  <si>
    <t xml:space="preserve">        materiál do školní kuchyně</t>
  </si>
  <si>
    <t xml:space="preserve">        náhradní součástky pro PC</t>
  </si>
  <si>
    <t>Ochranné pomůcky</t>
  </si>
  <si>
    <t>Drobný dlouhodobý hmotný majetek</t>
  </si>
  <si>
    <t xml:space="preserve">        nářadí </t>
  </si>
  <si>
    <t xml:space="preserve">        zařízení archiv</t>
  </si>
  <si>
    <t>Cestovné provozní</t>
  </si>
  <si>
    <t>Služby</t>
  </si>
  <si>
    <t xml:space="preserve">         bankovní poplatky/odvod do SR</t>
  </si>
  <si>
    <t xml:space="preserve">         odpisy</t>
  </si>
  <si>
    <t xml:space="preserve">         evaluace ZŠ a MŠ/právní poradna</t>
  </si>
  <si>
    <t xml:space="preserve">         pojistky</t>
  </si>
  <si>
    <t xml:space="preserve">         prog.servis</t>
  </si>
  <si>
    <t xml:space="preserve">         internet, servis pro server</t>
  </si>
  <si>
    <t xml:space="preserve">         školení účetní, vedoucí ŠJ +konzultace</t>
  </si>
  <si>
    <t xml:space="preserve">         výpočetní technika - licence, program.dovybavení</t>
  </si>
  <si>
    <t>povýšení licencí</t>
  </si>
  <si>
    <t xml:space="preserve">         antivir</t>
  </si>
  <si>
    <t xml:space="preserve">         školení BOZP</t>
  </si>
  <si>
    <t>změna vedení</t>
  </si>
  <si>
    <t xml:space="preserve">         preventivní prohl.</t>
  </si>
  <si>
    <t xml:space="preserve">         poštovné, balné</t>
  </si>
  <si>
    <t xml:space="preserve">         služby ostatní (čištění koberců, předplatné …)</t>
  </si>
  <si>
    <t>čištění oken</t>
  </si>
  <si>
    <t xml:space="preserve">         zákonné pojištění</t>
  </si>
  <si>
    <t>navýšení tarifů</t>
  </si>
  <si>
    <t>Běžné opravy</t>
  </si>
  <si>
    <t>Soutěže</t>
  </si>
  <si>
    <t>Příspěvek na dopravu ŠVP, LV</t>
  </si>
  <si>
    <t>Celkem:</t>
  </si>
  <si>
    <t>Další opravy nad rámec provozního rozpočtu</t>
  </si>
  <si>
    <t>rozpočet 2016</t>
  </si>
  <si>
    <t>elektrický kotel ŠJ</t>
  </si>
  <si>
    <t xml:space="preserve">        materiál do tříd  ZŠ</t>
  </si>
  <si>
    <t>rozpočet 2015</t>
  </si>
  <si>
    <t xml:space="preserve">        2015 vybavení 1x třída/ 2016 úložné prostory + tabule </t>
  </si>
  <si>
    <t xml:space="preserve">         telefonní poplatky/2016 renovace ústředny</t>
  </si>
  <si>
    <t xml:space="preserve">        notebook knihovna/2016 notebook kancelář</t>
  </si>
  <si>
    <t>Odvody z mezd pro čerpání fondu odměn (30000,-)</t>
  </si>
  <si>
    <t>Návrh na zvýšení zabezpečení areálu ZŠ a MŠ</t>
  </si>
  <si>
    <t>Výměna topidel ŠD</t>
  </si>
  <si>
    <t>Rekonstrukce sociálních zařízení pro zaměstnance MŠ A, B</t>
  </si>
  <si>
    <t>Možná investice 2016 (pokud se nepovede opravit)</t>
  </si>
  <si>
    <t>odpisy k investici (rovnoměrný odpis 8 let)</t>
  </si>
  <si>
    <t>Návrh rozpočtu 2016</t>
  </si>
  <si>
    <t>odpisový plán</t>
  </si>
  <si>
    <t>fondy</t>
  </si>
  <si>
    <t xml:space="preserve">        ostatní (tonery, klíče, benzin do sekačky, písky, dresy, jiné)</t>
  </si>
  <si>
    <t>Závazný ukazatel pro rok 2016</t>
  </si>
  <si>
    <t xml:space="preserve">        notebook kancelář</t>
  </si>
  <si>
    <t xml:space="preserve">        vybavení 1x třída + tabule </t>
  </si>
  <si>
    <t>Rozpočet 2016 a čerpání</t>
  </si>
  <si>
    <t xml:space="preserve">         školení účetní, vedoucí ŠJ +konzultace, konference</t>
  </si>
  <si>
    <t>k 31. 12.</t>
  </si>
  <si>
    <t>HV 2016 provozní</t>
  </si>
  <si>
    <t>KZ  stravování, náhrady žáků</t>
  </si>
  <si>
    <t>HV 2016 HČ</t>
  </si>
  <si>
    <t>HV 2016 celkem</t>
  </si>
  <si>
    <t xml:space="preserve">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</si>
</sst>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3" fontId="2" fillId="0" borderId="4" xfId="0" applyNumberFormat="1" applyFont="1" applyFill="1" applyBorder="1"/>
    <xf numFmtId="3" fontId="3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Fill="1" applyBorder="1"/>
    <xf numFmtId="0" fontId="2" fillId="0" borderId="8" xfId="0" applyFont="1" applyBorder="1"/>
    <xf numFmtId="0" fontId="2" fillId="0" borderId="9" xfId="0" applyFont="1" applyFill="1" applyBorder="1"/>
    <xf numFmtId="0" fontId="3" fillId="0" borderId="11" xfId="0" applyFont="1" applyBorder="1"/>
    <xf numFmtId="3" fontId="3" fillId="0" borderId="11" xfId="0" applyNumberFormat="1" applyFont="1" applyBorder="1"/>
    <xf numFmtId="3" fontId="2" fillId="0" borderId="2" xfId="0" applyNumberFormat="1" applyFont="1" applyFill="1" applyBorder="1"/>
    <xf numFmtId="0" fontId="0" fillId="0" borderId="0" xfId="0" applyFill="1"/>
    <xf numFmtId="3" fontId="2" fillId="0" borderId="3" xfId="0" applyNumberFormat="1" applyFont="1" applyFill="1" applyBorder="1"/>
    <xf numFmtId="0" fontId="2" fillId="0" borderId="4" xfId="0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3" fontId="0" fillId="0" borderId="0" xfId="0" applyNumberFormat="1"/>
    <xf numFmtId="0" fontId="3" fillId="0" borderId="12" xfId="0" applyFont="1" applyFill="1" applyBorder="1"/>
    <xf numFmtId="3" fontId="6" fillId="0" borderId="3" xfId="0" applyNumberFormat="1" applyFont="1" applyFill="1" applyBorder="1"/>
    <xf numFmtId="3" fontId="6" fillId="0" borderId="10" xfId="0" applyNumberFormat="1" applyFont="1" applyFill="1" applyBorder="1"/>
    <xf numFmtId="3" fontId="6" fillId="0" borderId="0" xfId="0" applyNumberFormat="1" applyFont="1"/>
    <xf numFmtId="3" fontId="6" fillId="0" borderId="4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Fill="1" applyBorder="1"/>
    <xf numFmtId="3" fontId="6" fillId="0" borderId="13" xfId="0" applyNumberFormat="1" applyFont="1" applyFill="1" applyBorder="1"/>
    <xf numFmtId="164" fontId="0" fillId="0" borderId="0" xfId="0" applyNumberFormat="1"/>
    <xf numFmtId="0" fontId="7" fillId="0" borderId="0" xfId="0" applyFont="1"/>
    <xf numFmtId="164" fontId="0" fillId="0" borderId="0" xfId="0" applyNumberFormat="1" applyFill="1"/>
    <xf numFmtId="0" fontId="7" fillId="0" borderId="0" xfId="0" applyFont="1" applyFill="1"/>
    <xf numFmtId="3" fontId="2" fillId="0" borderId="10" xfId="0" applyNumberFormat="1" applyFont="1" applyFill="1" applyBorder="1"/>
    <xf numFmtId="3" fontId="2" fillId="0" borderId="0" xfId="0" applyNumberFormat="1" applyFont="1" applyBorder="1"/>
    <xf numFmtId="3" fontId="2" fillId="0" borderId="7" xfId="0" applyNumberFormat="1" applyFont="1" applyBorder="1"/>
    <xf numFmtId="14" fontId="0" fillId="0" borderId="0" xfId="0" applyNumberFormat="1"/>
    <xf numFmtId="0" fontId="7" fillId="0" borderId="12" xfId="0" applyFont="1" applyFill="1" applyBorder="1"/>
    <xf numFmtId="3" fontId="7" fillId="0" borderId="1" xfId="0" applyNumberFormat="1" applyFont="1" applyBorder="1"/>
    <xf numFmtId="0" fontId="0" fillId="0" borderId="14" xfId="0" applyBorder="1"/>
    <xf numFmtId="0" fontId="0" fillId="0" borderId="15" xfId="0" applyBorder="1"/>
    <xf numFmtId="3" fontId="8" fillId="0" borderId="1" xfId="0" applyNumberFormat="1" applyFont="1" applyBorder="1"/>
    <xf numFmtId="14" fontId="0" fillId="0" borderId="14" xfId="0" applyNumberFormat="1" applyBorder="1" applyAlignment="1">
      <alignment horizontal="left"/>
    </xf>
    <xf numFmtId="4" fontId="0" fillId="0" borderId="14" xfId="0" applyNumberFormat="1" applyBorder="1"/>
    <xf numFmtId="4" fontId="0" fillId="0" borderId="15" xfId="0" applyNumberFormat="1" applyBorder="1"/>
    <xf numFmtId="0" fontId="9" fillId="0" borderId="12" xfId="0" applyFont="1" applyBorder="1"/>
    <xf numFmtId="4" fontId="0" fillId="0" borderId="1" xfId="0" applyNumberFormat="1" applyBorder="1"/>
    <xf numFmtId="3" fontId="7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0</xdr:colOff>
      <xdr:row>4</xdr:row>
      <xdr:rowOff>228600</xdr:rowOff>
    </xdr:to>
    <xdr:pic>
      <xdr:nvPicPr>
        <xdr:cNvPr id="2" name="Picture 54" descr="zs_hl_papi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800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0</xdr:colOff>
      <xdr:row>4</xdr:row>
      <xdr:rowOff>228600</xdr:rowOff>
    </xdr:to>
    <xdr:pic>
      <xdr:nvPicPr>
        <xdr:cNvPr id="2" name="Picture 54" descr="zs_hl_papi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69760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H65"/>
  <sheetViews>
    <sheetView topLeftCell="A3" workbookViewId="0">
      <selection activeCell="A3" sqref="A1:XFD1048576"/>
    </sheetView>
  </sheetViews>
  <sheetFormatPr defaultColWidth="11" defaultRowHeight="13.5" customHeight="1" x14ac:dyDescent="0.25"/>
  <cols>
    <col min="1" max="1" width="57.42578125" customWidth="1"/>
    <col min="2" max="2" width="15" customWidth="1"/>
    <col min="3" max="3" width="12.42578125" hidden="1" customWidth="1"/>
    <col min="4" max="4" width="11" hidden="1" customWidth="1"/>
    <col min="5" max="5" width="15.28515625" customWidth="1"/>
    <col min="254" max="254" width="50.7109375" customWidth="1"/>
    <col min="255" max="255" width="12.42578125" customWidth="1"/>
    <col min="256" max="257" width="0" hidden="1" customWidth="1"/>
    <col min="510" max="510" width="50.7109375" customWidth="1"/>
    <col min="511" max="511" width="12.42578125" customWidth="1"/>
    <col min="512" max="513" width="0" hidden="1" customWidth="1"/>
    <col min="766" max="766" width="50.7109375" customWidth="1"/>
    <col min="767" max="767" width="12.42578125" customWidth="1"/>
    <col min="768" max="769" width="0" hidden="1" customWidth="1"/>
    <col min="1022" max="1022" width="50.7109375" customWidth="1"/>
    <col min="1023" max="1023" width="12.42578125" customWidth="1"/>
    <col min="1024" max="1025" width="0" hidden="1" customWidth="1"/>
    <col min="1278" max="1278" width="50.7109375" customWidth="1"/>
    <col min="1279" max="1279" width="12.42578125" customWidth="1"/>
    <col min="1280" max="1281" width="0" hidden="1" customWidth="1"/>
    <col min="1534" max="1534" width="50.7109375" customWidth="1"/>
    <col min="1535" max="1535" width="12.42578125" customWidth="1"/>
    <col min="1536" max="1537" width="0" hidden="1" customWidth="1"/>
    <col min="1790" max="1790" width="50.7109375" customWidth="1"/>
    <col min="1791" max="1791" width="12.42578125" customWidth="1"/>
    <col min="1792" max="1793" width="0" hidden="1" customWidth="1"/>
    <col min="2046" max="2046" width="50.7109375" customWidth="1"/>
    <col min="2047" max="2047" width="12.42578125" customWidth="1"/>
    <col min="2048" max="2049" width="0" hidden="1" customWidth="1"/>
    <col min="2302" max="2302" width="50.7109375" customWidth="1"/>
    <col min="2303" max="2303" width="12.42578125" customWidth="1"/>
    <col min="2304" max="2305" width="0" hidden="1" customWidth="1"/>
    <col min="2558" max="2558" width="50.7109375" customWidth="1"/>
    <col min="2559" max="2559" width="12.42578125" customWidth="1"/>
    <col min="2560" max="2561" width="0" hidden="1" customWidth="1"/>
    <col min="2814" max="2814" width="50.7109375" customWidth="1"/>
    <col min="2815" max="2815" width="12.42578125" customWidth="1"/>
    <col min="2816" max="2817" width="0" hidden="1" customWidth="1"/>
    <col min="3070" max="3070" width="50.7109375" customWidth="1"/>
    <col min="3071" max="3071" width="12.42578125" customWidth="1"/>
    <col min="3072" max="3073" width="0" hidden="1" customWidth="1"/>
    <col min="3326" max="3326" width="50.7109375" customWidth="1"/>
    <col min="3327" max="3327" width="12.42578125" customWidth="1"/>
    <col min="3328" max="3329" width="0" hidden="1" customWidth="1"/>
    <col min="3582" max="3582" width="50.7109375" customWidth="1"/>
    <col min="3583" max="3583" width="12.42578125" customWidth="1"/>
    <col min="3584" max="3585" width="0" hidden="1" customWidth="1"/>
    <col min="3838" max="3838" width="50.7109375" customWidth="1"/>
    <col min="3839" max="3839" width="12.42578125" customWidth="1"/>
    <col min="3840" max="3841" width="0" hidden="1" customWidth="1"/>
    <col min="4094" max="4094" width="50.7109375" customWidth="1"/>
    <col min="4095" max="4095" width="12.42578125" customWidth="1"/>
    <col min="4096" max="4097" width="0" hidden="1" customWidth="1"/>
    <col min="4350" max="4350" width="50.7109375" customWidth="1"/>
    <col min="4351" max="4351" width="12.42578125" customWidth="1"/>
    <col min="4352" max="4353" width="0" hidden="1" customWidth="1"/>
    <col min="4606" max="4606" width="50.7109375" customWidth="1"/>
    <col min="4607" max="4607" width="12.42578125" customWidth="1"/>
    <col min="4608" max="4609" width="0" hidden="1" customWidth="1"/>
    <col min="4862" max="4862" width="50.7109375" customWidth="1"/>
    <col min="4863" max="4863" width="12.42578125" customWidth="1"/>
    <col min="4864" max="4865" width="0" hidden="1" customWidth="1"/>
    <col min="5118" max="5118" width="50.7109375" customWidth="1"/>
    <col min="5119" max="5119" width="12.42578125" customWidth="1"/>
    <col min="5120" max="5121" width="0" hidden="1" customWidth="1"/>
    <col min="5374" max="5374" width="50.7109375" customWidth="1"/>
    <col min="5375" max="5375" width="12.42578125" customWidth="1"/>
    <col min="5376" max="5377" width="0" hidden="1" customWidth="1"/>
    <col min="5630" max="5630" width="50.7109375" customWidth="1"/>
    <col min="5631" max="5631" width="12.42578125" customWidth="1"/>
    <col min="5632" max="5633" width="0" hidden="1" customWidth="1"/>
    <col min="5886" max="5886" width="50.7109375" customWidth="1"/>
    <col min="5887" max="5887" width="12.42578125" customWidth="1"/>
    <col min="5888" max="5889" width="0" hidden="1" customWidth="1"/>
    <col min="6142" max="6142" width="50.7109375" customWidth="1"/>
    <col min="6143" max="6143" width="12.42578125" customWidth="1"/>
    <col min="6144" max="6145" width="0" hidden="1" customWidth="1"/>
    <col min="6398" max="6398" width="50.7109375" customWidth="1"/>
    <col min="6399" max="6399" width="12.42578125" customWidth="1"/>
    <col min="6400" max="6401" width="0" hidden="1" customWidth="1"/>
    <col min="6654" max="6654" width="50.7109375" customWidth="1"/>
    <col min="6655" max="6655" width="12.42578125" customWidth="1"/>
    <col min="6656" max="6657" width="0" hidden="1" customWidth="1"/>
    <col min="6910" max="6910" width="50.7109375" customWidth="1"/>
    <col min="6911" max="6911" width="12.42578125" customWidth="1"/>
    <col min="6912" max="6913" width="0" hidden="1" customWidth="1"/>
    <col min="7166" max="7166" width="50.7109375" customWidth="1"/>
    <col min="7167" max="7167" width="12.42578125" customWidth="1"/>
    <col min="7168" max="7169" width="0" hidden="1" customWidth="1"/>
    <col min="7422" max="7422" width="50.7109375" customWidth="1"/>
    <col min="7423" max="7423" width="12.42578125" customWidth="1"/>
    <col min="7424" max="7425" width="0" hidden="1" customWidth="1"/>
    <col min="7678" max="7678" width="50.7109375" customWidth="1"/>
    <col min="7679" max="7679" width="12.42578125" customWidth="1"/>
    <col min="7680" max="7681" width="0" hidden="1" customWidth="1"/>
    <col min="7934" max="7934" width="50.7109375" customWidth="1"/>
    <col min="7935" max="7935" width="12.42578125" customWidth="1"/>
    <col min="7936" max="7937" width="0" hidden="1" customWidth="1"/>
    <col min="8190" max="8190" width="50.7109375" customWidth="1"/>
    <col min="8191" max="8191" width="12.42578125" customWidth="1"/>
    <col min="8192" max="8193" width="0" hidden="1" customWidth="1"/>
    <col min="8446" max="8446" width="50.7109375" customWidth="1"/>
    <col min="8447" max="8447" width="12.42578125" customWidth="1"/>
    <col min="8448" max="8449" width="0" hidden="1" customWidth="1"/>
    <col min="8702" max="8702" width="50.7109375" customWidth="1"/>
    <col min="8703" max="8703" width="12.42578125" customWidth="1"/>
    <col min="8704" max="8705" width="0" hidden="1" customWidth="1"/>
    <col min="8958" max="8958" width="50.7109375" customWidth="1"/>
    <col min="8959" max="8959" width="12.42578125" customWidth="1"/>
    <col min="8960" max="8961" width="0" hidden="1" customWidth="1"/>
    <col min="9214" max="9214" width="50.7109375" customWidth="1"/>
    <col min="9215" max="9215" width="12.42578125" customWidth="1"/>
    <col min="9216" max="9217" width="0" hidden="1" customWidth="1"/>
    <col min="9470" max="9470" width="50.7109375" customWidth="1"/>
    <col min="9471" max="9471" width="12.42578125" customWidth="1"/>
    <col min="9472" max="9473" width="0" hidden="1" customWidth="1"/>
    <col min="9726" max="9726" width="50.7109375" customWidth="1"/>
    <col min="9727" max="9727" width="12.42578125" customWidth="1"/>
    <col min="9728" max="9729" width="0" hidden="1" customWidth="1"/>
    <col min="9982" max="9982" width="50.7109375" customWidth="1"/>
    <col min="9983" max="9983" width="12.42578125" customWidth="1"/>
    <col min="9984" max="9985" width="0" hidden="1" customWidth="1"/>
    <col min="10238" max="10238" width="50.7109375" customWidth="1"/>
    <col min="10239" max="10239" width="12.42578125" customWidth="1"/>
    <col min="10240" max="10241" width="0" hidden="1" customWidth="1"/>
    <col min="10494" max="10494" width="50.7109375" customWidth="1"/>
    <col min="10495" max="10495" width="12.42578125" customWidth="1"/>
    <col min="10496" max="10497" width="0" hidden="1" customWidth="1"/>
    <col min="10750" max="10750" width="50.7109375" customWidth="1"/>
    <col min="10751" max="10751" width="12.42578125" customWidth="1"/>
    <col min="10752" max="10753" width="0" hidden="1" customWidth="1"/>
    <col min="11006" max="11006" width="50.7109375" customWidth="1"/>
    <col min="11007" max="11007" width="12.42578125" customWidth="1"/>
    <col min="11008" max="11009" width="0" hidden="1" customWidth="1"/>
    <col min="11262" max="11262" width="50.7109375" customWidth="1"/>
    <col min="11263" max="11263" width="12.42578125" customWidth="1"/>
    <col min="11264" max="11265" width="0" hidden="1" customWidth="1"/>
    <col min="11518" max="11518" width="50.7109375" customWidth="1"/>
    <col min="11519" max="11519" width="12.42578125" customWidth="1"/>
    <col min="11520" max="11521" width="0" hidden="1" customWidth="1"/>
    <col min="11774" max="11774" width="50.7109375" customWidth="1"/>
    <col min="11775" max="11775" width="12.42578125" customWidth="1"/>
    <col min="11776" max="11777" width="0" hidden="1" customWidth="1"/>
    <col min="12030" max="12030" width="50.7109375" customWidth="1"/>
    <col min="12031" max="12031" width="12.42578125" customWidth="1"/>
    <col min="12032" max="12033" width="0" hidden="1" customWidth="1"/>
    <col min="12286" max="12286" width="50.7109375" customWidth="1"/>
    <col min="12287" max="12287" width="12.42578125" customWidth="1"/>
    <col min="12288" max="12289" width="0" hidden="1" customWidth="1"/>
    <col min="12542" max="12542" width="50.7109375" customWidth="1"/>
    <col min="12543" max="12543" width="12.42578125" customWidth="1"/>
    <col min="12544" max="12545" width="0" hidden="1" customWidth="1"/>
    <col min="12798" max="12798" width="50.7109375" customWidth="1"/>
    <col min="12799" max="12799" width="12.42578125" customWidth="1"/>
    <col min="12800" max="12801" width="0" hidden="1" customWidth="1"/>
    <col min="13054" max="13054" width="50.7109375" customWidth="1"/>
    <col min="13055" max="13055" width="12.42578125" customWidth="1"/>
    <col min="13056" max="13057" width="0" hidden="1" customWidth="1"/>
    <col min="13310" max="13310" width="50.7109375" customWidth="1"/>
    <col min="13311" max="13311" width="12.42578125" customWidth="1"/>
    <col min="13312" max="13313" width="0" hidden="1" customWidth="1"/>
    <col min="13566" max="13566" width="50.7109375" customWidth="1"/>
    <col min="13567" max="13567" width="12.42578125" customWidth="1"/>
    <col min="13568" max="13569" width="0" hidden="1" customWidth="1"/>
    <col min="13822" max="13822" width="50.7109375" customWidth="1"/>
    <col min="13823" max="13823" width="12.42578125" customWidth="1"/>
    <col min="13824" max="13825" width="0" hidden="1" customWidth="1"/>
    <col min="14078" max="14078" width="50.7109375" customWidth="1"/>
    <col min="14079" max="14079" width="12.42578125" customWidth="1"/>
    <col min="14080" max="14081" width="0" hidden="1" customWidth="1"/>
    <col min="14334" max="14334" width="50.7109375" customWidth="1"/>
    <col min="14335" max="14335" width="12.42578125" customWidth="1"/>
    <col min="14336" max="14337" width="0" hidden="1" customWidth="1"/>
    <col min="14590" max="14590" width="50.7109375" customWidth="1"/>
    <col min="14591" max="14591" width="12.42578125" customWidth="1"/>
    <col min="14592" max="14593" width="0" hidden="1" customWidth="1"/>
    <col min="14846" max="14846" width="50.7109375" customWidth="1"/>
    <col min="14847" max="14847" width="12.42578125" customWidth="1"/>
    <col min="14848" max="14849" width="0" hidden="1" customWidth="1"/>
    <col min="15102" max="15102" width="50.7109375" customWidth="1"/>
    <col min="15103" max="15103" width="12.42578125" customWidth="1"/>
    <col min="15104" max="15105" width="0" hidden="1" customWidth="1"/>
    <col min="15358" max="15358" width="50.7109375" customWidth="1"/>
    <col min="15359" max="15359" width="12.42578125" customWidth="1"/>
    <col min="15360" max="15361" width="0" hidden="1" customWidth="1"/>
    <col min="15614" max="15614" width="50.7109375" customWidth="1"/>
    <col min="15615" max="15615" width="12.42578125" customWidth="1"/>
    <col min="15616" max="15617" width="0" hidden="1" customWidth="1"/>
    <col min="15870" max="15870" width="50.7109375" customWidth="1"/>
    <col min="15871" max="15871" width="12.42578125" customWidth="1"/>
    <col min="15872" max="15873" width="0" hidden="1" customWidth="1"/>
    <col min="16126" max="16126" width="50.7109375" customWidth="1"/>
    <col min="16127" max="16127" width="12.42578125" customWidth="1"/>
    <col min="16128" max="16129" width="0" hidden="1" customWidth="1"/>
  </cols>
  <sheetData>
    <row r="7" spans="1:6" ht="18" x14ac:dyDescent="0.25">
      <c r="A7" s="1" t="s">
        <v>59</v>
      </c>
    </row>
    <row r="8" spans="1:6" ht="15.75" thickBot="1" x14ac:dyDescent="0.3">
      <c r="A8" s="2"/>
      <c r="B8" s="3" t="s">
        <v>49</v>
      </c>
      <c r="C8" s="3" t="s">
        <v>1</v>
      </c>
      <c r="E8" s="3" t="s">
        <v>46</v>
      </c>
    </row>
    <row r="9" spans="1:6" ht="15.75" thickBot="1" x14ac:dyDescent="0.3">
      <c r="A9" s="4" t="s">
        <v>2</v>
      </c>
      <c r="B9" s="5">
        <f t="shared" ref="B9" si="0">SUM(B10:B14)</f>
        <v>1025827</v>
      </c>
      <c r="C9" s="5" t="e">
        <f>SUM(C10:C14)</f>
        <v>#REF!</v>
      </c>
      <c r="E9" s="5">
        <f t="shared" ref="E9" si="1">SUM(E10:E14)</f>
        <v>906327</v>
      </c>
      <c r="F9" s="26"/>
    </row>
    <row r="10" spans="1:6" ht="15" x14ac:dyDescent="0.25">
      <c r="A10" s="6" t="s">
        <v>3</v>
      </c>
      <c r="B10" s="7">
        <v>465000</v>
      </c>
      <c r="C10" s="7" t="e">
        <f>+B10-#REF!</f>
        <v>#REF!</v>
      </c>
      <c r="E10" s="42">
        <v>403727</v>
      </c>
      <c r="F10" s="41"/>
    </row>
    <row r="11" spans="1:6" ht="15" x14ac:dyDescent="0.25">
      <c r="A11" s="8" t="s">
        <v>4</v>
      </c>
      <c r="B11" s="9">
        <v>354327</v>
      </c>
      <c r="C11" s="7" t="e">
        <f>+B11-#REF!</f>
        <v>#REF!</v>
      </c>
      <c r="E11" s="9">
        <v>300000</v>
      </c>
    </row>
    <row r="12" spans="1:6" ht="15" x14ac:dyDescent="0.25">
      <c r="A12" s="8" t="s">
        <v>5</v>
      </c>
      <c r="B12" s="9">
        <v>55580</v>
      </c>
      <c r="C12" s="7" t="e">
        <f>+B12-#REF!</f>
        <v>#REF!</v>
      </c>
      <c r="D12">
        <v>39.700000000000003</v>
      </c>
      <c r="E12" s="9">
        <v>63500</v>
      </c>
    </row>
    <row r="13" spans="1:6" ht="15" x14ac:dyDescent="0.25">
      <c r="A13" s="8" t="s">
        <v>6</v>
      </c>
      <c r="B13" s="9">
        <v>57820</v>
      </c>
      <c r="C13" s="7" t="e">
        <f>+B13-#REF!</f>
        <v>#REF!</v>
      </c>
      <c r="D13">
        <v>41.3</v>
      </c>
      <c r="E13" s="9">
        <v>65600</v>
      </c>
    </row>
    <row r="14" spans="1:6" ht="15" thickBot="1" x14ac:dyDescent="0.35">
      <c r="A14" s="6" t="s">
        <v>7</v>
      </c>
      <c r="B14" s="10">
        <v>93100</v>
      </c>
      <c r="C14" s="7" t="e">
        <f>+B14-#REF!</f>
        <v>#REF!</v>
      </c>
      <c r="D14" t="s">
        <v>8</v>
      </c>
      <c r="E14" s="40">
        <v>73500</v>
      </c>
    </row>
    <row r="15" spans="1:6" ht="15.75" thickBot="1" x14ac:dyDescent="0.3">
      <c r="A15" s="4" t="s">
        <v>9</v>
      </c>
      <c r="B15" s="11">
        <f t="shared" ref="B15" si="2">SUM(B16:B24)</f>
        <v>183000</v>
      </c>
      <c r="C15" s="11" t="e">
        <f>SUM(C16:C24)</f>
        <v>#REF!</v>
      </c>
      <c r="E15" s="11">
        <f t="shared" ref="E15" si="3">SUM(E16:E24)</f>
        <v>218000</v>
      </c>
      <c r="F15" s="26"/>
    </row>
    <row r="16" spans="1:6" ht="14.45" x14ac:dyDescent="0.3">
      <c r="A16" s="6" t="s">
        <v>10</v>
      </c>
      <c r="B16" s="7">
        <v>20000</v>
      </c>
      <c r="C16" s="7" t="e">
        <f>+B16-#REF!</f>
        <v>#REF!</v>
      </c>
      <c r="E16" s="7">
        <v>20000</v>
      </c>
    </row>
    <row r="17" spans="1:8" ht="15" x14ac:dyDescent="0.25">
      <c r="A17" s="6" t="s">
        <v>11</v>
      </c>
      <c r="B17" s="9">
        <v>50000</v>
      </c>
      <c r="C17" s="7" t="e">
        <f>+B17-#REF!</f>
        <v>#REF!</v>
      </c>
      <c r="E17" s="9">
        <v>50000</v>
      </c>
    </row>
    <row r="18" spans="1:8" ht="15" x14ac:dyDescent="0.25">
      <c r="A18" s="8" t="s">
        <v>12</v>
      </c>
      <c r="B18" s="9">
        <v>20000</v>
      </c>
      <c r="C18" s="7" t="e">
        <f>+B18-#REF!</f>
        <v>#REF!</v>
      </c>
      <c r="E18" s="9">
        <v>20000</v>
      </c>
    </row>
    <row r="19" spans="1:8" ht="15" x14ac:dyDescent="0.25">
      <c r="A19" s="8" t="s">
        <v>13</v>
      </c>
      <c r="B19" s="9">
        <v>20000</v>
      </c>
      <c r="C19" s="7" t="e">
        <f>+B19-#REF!</f>
        <v>#REF!</v>
      </c>
      <c r="E19" s="9">
        <v>20000</v>
      </c>
    </row>
    <row r="20" spans="1:8" ht="15" x14ac:dyDescent="0.25">
      <c r="A20" s="8" t="s">
        <v>14</v>
      </c>
      <c r="B20" s="9">
        <v>3000</v>
      </c>
      <c r="C20" s="7" t="e">
        <f>+B20-#REF!</f>
        <v>#REF!</v>
      </c>
      <c r="E20" s="9">
        <v>3000</v>
      </c>
    </row>
    <row r="21" spans="1:8" ht="15" x14ac:dyDescent="0.25">
      <c r="A21" s="8" t="s">
        <v>48</v>
      </c>
      <c r="B21" s="9">
        <v>10000</v>
      </c>
      <c r="C21" s="7" t="e">
        <f>+B21-#REF!</f>
        <v>#REF!</v>
      </c>
      <c r="E21" s="9">
        <v>10000</v>
      </c>
    </row>
    <row r="22" spans="1:8" ht="15" x14ac:dyDescent="0.25">
      <c r="A22" s="8" t="s">
        <v>15</v>
      </c>
      <c r="B22" s="9">
        <v>20000</v>
      </c>
      <c r="C22" s="7" t="e">
        <f>+B22-#REF!</f>
        <v>#REF!</v>
      </c>
      <c r="E22" s="9">
        <v>20000</v>
      </c>
    </row>
    <row r="23" spans="1:8" ht="15" x14ac:dyDescent="0.25">
      <c r="A23" s="8" t="s">
        <v>62</v>
      </c>
      <c r="B23" s="9">
        <v>30000</v>
      </c>
      <c r="C23" s="7" t="e">
        <f>+B23-#REF!</f>
        <v>#REF!</v>
      </c>
      <c r="E23" s="9">
        <v>60000</v>
      </c>
    </row>
    <row r="24" spans="1:8" ht="15.75" thickBot="1" x14ac:dyDescent="0.3">
      <c r="A24" s="8" t="s">
        <v>16</v>
      </c>
      <c r="B24" s="12">
        <v>10000</v>
      </c>
      <c r="C24" s="7" t="e">
        <f>+B24-#REF!</f>
        <v>#REF!</v>
      </c>
      <c r="E24" s="10">
        <v>15000</v>
      </c>
    </row>
    <row r="25" spans="1:8" ht="15.75" thickBot="1" x14ac:dyDescent="0.3">
      <c r="A25" s="4" t="s">
        <v>17</v>
      </c>
      <c r="B25" s="11">
        <v>15000</v>
      </c>
      <c r="C25" s="11" t="e">
        <f>+B25-#REF!</f>
        <v>#REF!</v>
      </c>
      <c r="E25" s="11">
        <v>15000</v>
      </c>
      <c r="F25" s="26"/>
    </row>
    <row r="26" spans="1:8" ht="15.75" thickBot="1" x14ac:dyDescent="0.3">
      <c r="A26" s="4" t="s">
        <v>18</v>
      </c>
      <c r="B26" s="13">
        <f t="shared" ref="B26:C26" si="4">SUM(B27:B30)</f>
        <v>132000</v>
      </c>
      <c r="C26" s="13" t="e">
        <f t="shared" si="4"/>
        <v>#REF!</v>
      </c>
      <c r="E26" s="13">
        <f t="shared" ref="E26" si="5">SUM(E27:E30)</f>
        <v>80000</v>
      </c>
      <c r="F26" s="26"/>
    </row>
    <row r="27" spans="1:8" ht="15" x14ac:dyDescent="0.25">
      <c r="A27" s="14" t="s">
        <v>19</v>
      </c>
      <c r="B27" s="15">
        <v>10000</v>
      </c>
      <c r="C27" s="15" t="e">
        <f>+B27-#REF!</f>
        <v>#REF!</v>
      </c>
      <c r="E27" s="15">
        <v>10000</v>
      </c>
    </row>
    <row r="28" spans="1:8" ht="15" x14ac:dyDescent="0.25">
      <c r="A28" s="16" t="s">
        <v>52</v>
      </c>
      <c r="B28" s="28">
        <v>15000</v>
      </c>
      <c r="C28" s="28" t="e">
        <f>+B28-#REF!</f>
        <v>#REF!</v>
      </c>
      <c r="D28" s="30"/>
      <c r="E28" s="28">
        <v>25000</v>
      </c>
    </row>
    <row r="29" spans="1:8" ht="15" x14ac:dyDescent="0.25">
      <c r="A29" s="16" t="s">
        <v>20</v>
      </c>
      <c r="B29" s="31">
        <v>15000</v>
      </c>
      <c r="C29" s="28" t="e">
        <f>+B29-#REF!</f>
        <v>#REF!</v>
      </c>
      <c r="D29" s="30"/>
      <c r="E29" s="35">
        <v>0</v>
      </c>
      <c r="F29" s="21"/>
      <c r="G29" s="21"/>
      <c r="H29" s="21"/>
    </row>
    <row r="30" spans="1:8" ht="15.75" thickBot="1" x14ac:dyDescent="0.3">
      <c r="A30" s="17" t="s">
        <v>50</v>
      </c>
      <c r="B30" s="29">
        <v>92000</v>
      </c>
      <c r="C30" s="29" t="e">
        <f>+B30-#REF!</f>
        <v>#REF!</v>
      </c>
      <c r="D30" s="30"/>
      <c r="E30" s="29">
        <f>21000+24000</f>
        <v>45000</v>
      </c>
      <c r="F30" s="21"/>
      <c r="G30" s="21"/>
      <c r="H30" s="21"/>
    </row>
    <row r="31" spans="1:8" ht="15.75" thickBot="1" x14ac:dyDescent="0.3">
      <c r="A31" s="18" t="s">
        <v>21</v>
      </c>
      <c r="B31" s="19">
        <v>10000</v>
      </c>
      <c r="C31" s="19" t="e">
        <f>+B31-#REF!</f>
        <v>#REF!</v>
      </c>
      <c r="E31" s="19">
        <v>10000</v>
      </c>
      <c r="F31" s="26"/>
    </row>
    <row r="32" spans="1:8" ht="15.75" thickBot="1" x14ac:dyDescent="0.3">
      <c r="A32" s="4" t="s">
        <v>22</v>
      </c>
      <c r="B32" s="11">
        <f t="shared" ref="B32" si="6">SUM(B33:B47)</f>
        <v>334173</v>
      </c>
      <c r="C32" s="11" t="e">
        <f>SUM(C33:C47)</f>
        <v>#REF!</v>
      </c>
      <c r="E32" s="11">
        <f t="shared" ref="E32" si="7">SUM(E33:E47)</f>
        <v>320173</v>
      </c>
      <c r="F32" s="26"/>
    </row>
    <row r="33" spans="1:6" ht="15" x14ac:dyDescent="0.25">
      <c r="A33" s="8" t="s">
        <v>23</v>
      </c>
      <c r="B33" s="7">
        <v>15000</v>
      </c>
      <c r="C33" s="7" t="e">
        <f>+B33-#REF!</f>
        <v>#REF!</v>
      </c>
      <c r="E33" s="7">
        <v>20000</v>
      </c>
    </row>
    <row r="34" spans="1:6" ht="15" x14ac:dyDescent="0.25">
      <c r="A34" s="8" t="s">
        <v>24</v>
      </c>
      <c r="B34" s="7">
        <v>38173</v>
      </c>
      <c r="C34" s="7" t="e">
        <f>+B34-#REF!</f>
        <v>#REF!</v>
      </c>
      <c r="E34" s="20">
        <v>38173</v>
      </c>
    </row>
    <row r="35" spans="1:6" ht="15" x14ac:dyDescent="0.25">
      <c r="A35" s="8" t="s">
        <v>25</v>
      </c>
      <c r="B35" s="20">
        <v>4000</v>
      </c>
      <c r="C35" s="7" t="e">
        <f>+B35-#REF!</f>
        <v>#REF!</v>
      </c>
      <c r="E35" s="20">
        <v>9000</v>
      </c>
    </row>
    <row r="36" spans="1:6" ht="15" x14ac:dyDescent="0.25">
      <c r="A36" s="8" t="s">
        <v>51</v>
      </c>
      <c r="B36" s="9">
        <v>42000</v>
      </c>
      <c r="C36" s="7" t="e">
        <f>+B36-#REF!</f>
        <v>#REF!</v>
      </c>
      <c r="E36" s="9">
        <v>40000</v>
      </c>
    </row>
    <row r="37" spans="1:6" ht="15" x14ac:dyDescent="0.25">
      <c r="A37" s="8" t="s">
        <v>26</v>
      </c>
      <c r="B37" s="9">
        <v>29000</v>
      </c>
      <c r="C37" s="7" t="e">
        <f>+B37-#REF!</f>
        <v>#REF!</v>
      </c>
      <c r="E37" s="9">
        <v>29000</v>
      </c>
    </row>
    <row r="38" spans="1:6" ht="15" x14ac:dyDescent="0.25">
      <c r="A38" s="8" t="s">
        <v>27</v>
      </c>
      <c r="B38" s="9">
        <v>25000</v>
      </c>
      <c r="C38" s="7" t="e">
        <f>+B38-#REF!</f>
        <v>#REF!</v>
      </c>
      <c r="E38" s="9">
        <v>25000</v>
      </c>
    </row>
    <row r="39" spans="1:6" ht="15" x14ac:dyDescent="0.25">
      <c r="A39" s="8" t="s">
        <v>28</v>
      </c>
      <c r="B39" s="9">
        <v>30000</v>
      </c>
      <c r="C39" s="20" t="e">
        <f>+B39-#REF!</f>
        <v>#REF!</v>
      </c>
      <c r="D39" s="21"/>
      <c r="E39" s="9">
        <v>35000</v>
      </c>
    </row>
    <row r="40" spans="1:6" ht="15" x14ac:dyDescent="0.25">
      <c r="A40" s="8" t="s">
        <v>29</v>
      </c>
      <c r="B40" s="9">
        <v>10000</v>
      </c>
      <c r="C40" s="7" t="e">
        <f>+B40-#REF!</f>
        <v>#REF!</v>
      </c>
      <c r="E40" s="9">
        <v>10000</v>
      </c>
    </row>
    <row r="41" spans="1:6" ht="15" x14ac:dyDescent="0.25">
      <c r="A41" s="8" t="s">
        <v>30</v>
      </c>
      <c r="B41" s="22">
        <v>35000</v>
      </c>
      <c r="C41" s="20" t="e">
        <f>+B41-#REF!</f>
        <v>#REF!</v>
      </c>
      <c r="D41" s="21" t="s">
        <v>31</v>
      </c>
      <c r="E41" s="22">
        <v>0</v>
      </c>
    </row>
    <row r="42" spans="1:6" ht="15" x14ac:dyDescent="0.25">
      <c r="A42" s="8" t="s">
        <v>32</v>
      </c>
      <c r="B42" s="9">
        <v>8000</v>
      </c>
      <c r="C42" s="20" t="e">
        <f>+B42-#REF!</f>
        <v>#REF!</v>
      </c>
      <c r="E42" s="22">
        <v>8000</v>
      </c>
    </row>
    <row r="43" spans="1:6" ht="15" x14ac:dyDescent="0.25">
      <c r="A43" s="8" t="s">
        <v>33</v>
      </c>
      <c r="B43" s="9">
        <v>8000</v>
      </c>
      <c r="C43" s="7" t="e">
        <f>+B43-#REF!</f>
        <v>#REF!</v>
      </c>
      <c r="D43" t="s">
        <v>34</v>
      </c>
      <c r="E43" s="9">
        <v>13000</v>
      </c>
    </row>
    <row r="44" spans="1:6" ht="15" x14ac:dyDescent="0.25">
      <c r="A44" s="8" t="s">
        <v>35</v>
      </c>
      <c r="B44" s="9">
        <v>10000</v>
      </c>
      <c r="C44" s="7" t="e">
        <f>+B44-#REF!</f>
        <v>#REF!</v>
      </c>
      <c r="E44" s="9">
        <v>8000</v>
      </c>
    </row>
    <row r="45" spans="1:6" ht="15" x14ac:dyDescent="0.25">
      <c r="A45" s="8" t="s">
        <v>36</v>
      </c>
      <c r="B45" s="22">
        <v>5000</v>
      </c>
      <c r="C45" s="7" t="e">
        <f>+B45-#REF!</f>
        <v>#REF!</v>
      </c>
      <c r="E45" s="22">
        <v>5000</v>
      </c>
    </row>
    <row r="46" spans="1:6" ht="15" x14ac:dyDescent="0.25">
      <c r="A46" s="23" t="s">
        <v>37</v>
      </c>
      <c r="B46" s="22">
        <v>30000</v>
      </c>
      <c r="C46" s="7" t="e">
        <f>+B46-#REF!</f>
        <v>#REF!</v>
      </c>
      <c r="D46" t="s">
        <v>38</v>
      </c>
      <c r="E46" s="22">
        <v>30000</v>
      </c>
    </row>
    <row r="47" spans="1:6" ht="15.75" thickBot="1" x14ac:dyDescent="0.3">
      <c r="A47" s="23" t="s">
        <v>39</v>
      </c>
      <c r="B47" s="12">
        <v>45000</v>
      </c>
      <c r="C47" s="7" t="e">
        <f>+B47-#REF!</f>
        <v>#REF!</v>
      </c>
      <c r="D47" t="s">
        <v>40</v>
      </c>
      <c r="E47" s="12">
        <v>50000</v>
      </c>
    </row>
    <row r="48" spans="1:6" ht="15.75" thickBot="1" x14ac:dyDescent="0.3">
      <c r="A48" s="4" t="s">
        <v>41</v>
      </c>
      <c r="B48" s="24">
        <v>100000</v>
      </c>
      <c r="C48" s="24" t="e">
        <f>+B48-#REF!</f>
        <v>#REF!</v>
      </c>
      <c r="E48" s="24">
        <v>130000</v>
      </c>
      <c r="F48" s="26"/>
    </row>
    <row r="49" spans="1:6" ht="15.75" thickBot="1" x14ac:dyDescent="0.3">
      <c r="A49" s="4" t="s">
        <v>42</v>
      </c>
      <c r="B49" s="24">
        <v>20000</v>
      </c>
      <c r="C49" s="24" t="e">
        <f>+B49-#REF!</f>
        <v>#REF!</v>
      </c>
      <c r="E49" s="25">
        <v>20000</v>
      </c>
    </row>
    <row r="50" spans="1:6" ht="15.75" thickBot="1" x14ac:dyDescent="0.3">
      <c r="A50" s="4" t="s">
        <v>43</v>
      </c>
      <c r="B50" s="24">
        <v>30000</v>
      </c>
      <c r="C50" s="25" t="e">
        <f>+B50-#REF!</f>
        <v>#REF!</v>
      </c>
      <c r="E50" s="25">
        <v>20000</v>
      </c>
      <c r="F50" s="26"/>
    </row>
    <row r="51" spans="1:6" ht="15.75" thickBot="1" x14ac:dyDescent="0.3">
      <c r="A51" s="32" t="s">
        <v>53</v>
      </c>
      <c r="B51" s="24"/>
      <c r="C51" s="25"/>
      <c r="E51" s="25">
        <v>10500</v>
      </c>
      <c r="F51" s="26"/>
    </row>
    <row r="52" spans="1:6" ht="15.75" thickBot="1" x14ac:dyDescent="0.3">
      <c r="A52" s="4" t="s">
        <v>44</v>
      </c>
      <c r="B52" s="11">
        <f>SUM(+B32+B31+B48+B26+B25+B15+B9+B49+B50)</f>
        <v>1850000</v>
      </c>
      <c r="C52" s="11" t="e">
        <f>SUM(+C32+C31+C48+C26+C25+C15+C9+#REF!+#REF!+#REF!+C49+C50)</f>
        <v>#REF!</v>
      </c>
      <c r="D52" s="26"/>
      <c r="E52" s="11">
        <f>SUM(+E32+E31+E48+E26+E25+E15+E9+E49+E50+E51)</f>
        <v>1730000</v>
      </c>
      <c r="F52" s="26"/>
    </row>
    <row r="53" spans="1:6" ht="15.75" thickBot="1" x14ac:dyDescent="0.3">
      <c r="A53" s="32"/>
      <c r="B53" s="33"/>
      <c r="C53" s="33"/>
      <c r="D53" s="26"/>
      <c r="E53" s="33"/>
      <c r="F53" s="26"/>
    </row>
    <row r="54" spans="1:6" ht="15.75" thickBot="1" x14ac:dyDescent="0.3">
      <c r="A54" s="27" t="s">
        <v>45</v>
      </c>
      <c r="B54" s="25">
        <v>280000</v>
      </c>
      <c r="E54" s="25"/>
    </row>
    <row r="55" spans="1:6" ht="15" x14ac:dyDescent="0.25"/>
    <row r="56" spans="1:6" ht="15" x14ac:dyDescent="0.25">
      <c r="A56" s="39" t="s">
        <v>57</v>
      </c>
      <c r="B56" s="38"/>
    </row>
    <row r="57" spans="1:6" ht="13.5" customHeight="1" x14ac:dyDescent="0.25">
      <c r="A57" s="21" t="s">
        <v>47</v>
      </c>
      <c r="B57" s="36">
        <v>155000</v>
      </c>
    </row>
    <row r="58" spans="1:6" ht="13.5" customHeight="1" x14ac:dyDescent="0.25">
      <c r="A58" s="34" t="s">
        <v>58</v>
      </c>
      <c r="B58" s="36">
        <v>19375</v>
      </c>
    </row>
    <row r="59" spans="1:6" ht="13.5" customHeight="1" x14ac:dyDescent="0.25">
      <c r="B59" s="36"/>
    </row>
    <row r="60" spans="1:6" ht="13.5" customHeight="1" x14ac:dyDescent="0.25">
      <c r="A60" s="37" t="s">
        <v>54</v>
      </c>
      <c r="B60" s="36">
        <v>80000</v>
      </c>
    </row>
    <row r="61" spans="1:6" ht="13.5" customHeight="1" x14ac:dyDescent="0.25">
      <c r="A61" s="37" t="s">
        <v>55</v>
      </c>
      <c r="B61" s="36"/>
    </row>
    <row r="62" spans="1:6" ht="13.5" customHeight="1" x14ac:dyDescent="0.25">
      <c r="A62" s="37" t="s">
        <v>56</v>
      </c>
      <c r="B62" s="36"/>
      <c r="F62" s="43"/>
    </row>
    <row r="63" spans="1:6" ht="13.5" customHeight="1" x14ac:dyDescent="0.25">
      <c r="B63" s="36"/>
    </row>
    <row r="64" spans="1:6" ht="13.5" customHeight="1" x14ac:dyDescent="0.25">
      <c r="A64" s="37" t="s">
        <v>60</v>
      </c>
    </row>
    <row r="65" spans="1:1" ht="13.5" customHeight="1" x14ac:dyDescent="0.25">
      <c r="A65" s="37" t="s">
        <v>61</v>
      </c>
    </row>
  </sheetData>
  <pageMargins left="0.70866141732283472" right="0.35433070866141736" top="0.31496062992125984" bottom="0.31496062992125984" header="0.31496062992125984" footer="0.31496062992125984"/>
  <pageSetup paperSize="9" scale="85" orientation="portrait" r:id="rId1"/>
  <headerFooter>
    <oddFooter>&amp;LJana Šafářová
13. 11. 2015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C62"/>
  <sheetViews>
    <sheetView tabSelected="1" workbookViewId="0">
      <selection activeCell="G10" sqref="G10"/>
    </sheetView>
  </sheetViews>
  <sheetFormatPr defaultColWidth="11" defaultRowHeight="13.5" customHeight="1" x14ac:dyDescent="0.25"/>
  <cols>
    <col min="1" max="1" width="54.28515625" customWidth="1"/>
    <col min="2" max="2" width="14.28515625" customWidth="1"/>
    <col min="3" max="3" width="13.85546875" customWidth="1"/>
    <col min="246" max="246" width="50.7109375" customWidth="1"/>
    <col min="247" max="247" width="12.42578125" customWidth="1"/>
    <col min="248" max="249" width="0" hidden="1" customWidth="1"/>
    <col min="502" max="502" width="50.7109375" customWidth="1"/>
    <col min="503" max="503" width="12.42578125" customWidth="1"/>
    <col min="504" max="505" width="0" hidden="1" customWidth="1"/>
    <col min="758" max="758" width="50.7109375" customWidth="1"/>
    <col min="759" max="759" width="12.42578125" customWidth="1"/>
    <col min="760" max="761" width="0" hidden="1" customWidth="1"/>
    <col min="1014" max="1014" width="50.7109375" customWidth="1"/>
    <col min="1015" max="1015" width="12.42578125" customWidth="1"/>
    <col min="1016" max="1017" width="0" hidden="1" customWidth="1"/>
    <col min="1270" max="1270" width="50.7109375" customWidth="1"/>
    <col min="1271" max="1271" width="12.42578125" customWidth="1"/>
    <col min="1272" max="1273" width="0" hidden="1" customWidth="1"/>
    <col min="1526" max="1526" width="50.7109375" customWidth="1"/>
    <col min="1527" max="1527" width="12.42578125" customWidth="1"/>
    <col min="1528" max="1529" width="0" hidden="1" customWidth="1"/>
    <col min="1782" max="1782" width="50.7109375" customWidth="1"/>
    <col min="1783" max="1783" width="12.42578125" customWidth="1"/>
    <col min="1784" max="1785" width="0" hidden="1" customWidth="1"/>
    <col min="2038" max="2038" width="50.7109375" customWidth="1"/>
    <col min="2039" max="2039" width="12.42578125" customWidth="1"/>
    <col min="2040" max="2041" width="0" hidden="1" customWidth="1"/>
    <col min="2294" max="2294" width="50.7109375" customWidth="1"/>
    <col min="2295" max="2295" width="12.42578125" customWidth="1"/>
    <col min="2296" max="2297" width="0" hidden="1" customWidth="1"/>
    <col min="2550" max="2550" width="50.7109375" customWidth="1"/>
    <col min="2551" max="2551" width="12.42578125" customWidth="1"/>
    <col min="2552" max="2553" width="0" hidden="1" customWidth="1"/>
    <col min="2806" max="2806" width="50.7109375" customWidth="1"/>
    <col min="2807" max="2807" width="12.42578125" customWidth="1"/>
    <col min="2808" max="2809" width="0" hidden="1" customWidth="1"/>
    <col min="3062" max="3062" width="50.7109375" customWidth="1"/>
    <col min="3063" max="3063" width="12.42578125" customWidth="1"/>
    <col min="3064" max="3065" width="0" hidden="1" customWidth="1"/>
    <col min="3318" max="3318" width="50.7109375" customWidth="1"/>
    <col min="3319" max="3319" width="12.42578125" customWidth="1"/>
    <col min="3320" max="3321" width="0" hidden="1" customWidth="1"/>
    <col min="3574" max="3574" width="50.7109375" customWidth="1"/>
    <col min="3575" max="3575" width="12.42578125" customWidth="1"/>
    <col min="3576" max="3577" width="0" hidden="1" customWidth="1"/>
    <col min="3830" max="3830" width="50.7109375" customWidth="1"/>
    <col min="3831" max="3831" width="12.42578125" customWidth="1"/>
    <col min="3832" max="3833" width="0" hidden="1" customWidth="1"/>
    <col min="4086" max="4086" width="50.7109375" customWidth="1"/>
    <col min="4087" max="4087" width="12.42578125" customWidth="1"/>
    <col min="4088" max="4089" width="0" hidden="1" customWidth="1"/>
    <col min="4342" max="4342" width="50.7109375" customWidth="1"/>
    <col min="4343" max="4343" width="12.42578125" customWidth="1"/>
    <col min="4344" max="4345" width="0" hidden="1" customWidth="1"/>
    <col min="4598" max="4598" width="50.7109375" customWidth="1"/>
    <col min="4599" max="4599" width="12.42578125" customWidth="1"/>
    <col min="4600" max="4601" width="0" hidden="1" customWidth="1"/>
    <col min="4854" max="4854" width="50.7109375" customWidth="1"/>
    <col min="4855" max="4855" width="12.42578125" customWidth="1"/>
    <col min="4856" max="4857" width="0" hidden="1" customWidth="1"/>
    <col min="5110" max="5110" width="50.7109375" customWidth="1"/>
    <col min="5111" max="5111" width="12.42578125" customWidth="1"/>
    <col min="5112" max="5113" width="0" hidden="1" customWidth="1"/>
    <col min="5366" max="5366" width="50.7109375" customWidth="1"/>
    <col min="5367" max="5367" width="12.42578125" customWidth="1"/>
    <col min="5368" max="5369" width="0" hidden="1" customWidth="1"/>
    <col min="5622" max="5622" width="50.7109375" customWidth="1"/>
    <col min="5623" max="5623" width="12.42578125" customWidth="1"/>
    <col min="5624" max="5625" width="0" hidden="1" customWidth="1"/>
    <col min="5878" max="5878" width="50.7109375" customWidth="1"/>
    <col min="5879" max="5879" width="12.42578125" customWidth="1"/>
    <col min="5880" max="5881" width="0" hidden="1" customWidth="1"/>
    <col min="6134" max="6134" width="50.7109375" customWidth="1"/>
    <col min="6135" max="6135" width="12.42578125" customWidth="1"/>
    <col min="6136" max="6137" width="0" hidden="1" customWidth="1"/>
    <col min="6390" max="6390" width="50.7109375" customWidth="1"/>
    <col min="6391" max="6391" width="12.42578125" customWidth="1"/>
    <col min="6392" max="6393" width="0" hidden="1" customWidth="1"/>
    <col min="6646" max="6646" width="50.7109375" customWidth="1"/>
    <col min="6647" max="6647" width="12.42578125" customWidth="1"/>
    <col min="6648" max="6649" width="0" hidden="1" customWidth="1"/>
    <col min="6902" max="6902" width="50.7109375" customWidth="1"/>
    <col min="6903" max="6903" width="12.42578125" customWidth="1"/>
    <col min="6904" max="6905" width="0" hidden="1" customWidth="1"/>
    <col min="7158" max="7158" width="50.7109375" customWidth="1"/>
    <col min="7159" max="7159" width="12.42578125" customWidth="1"/>
    <col min="7160" max="7161" width="0" hidden="1" customWidth="1"/>
    <col min="7414" max="7414" width="50.7109375" customWidth="1"/>
    <col min="7415" max="7415" width="12.42578125" customWidth="1"/>
    <col min="7416" max="7417" width="0" hidden="1" customWidth="1"/>
    <col min="7670" max="7670" width="50.7109375" customWidth="1"/>
    <col min="7671" max="7671" width="12.42578125" customWidth="1"/>
    <col min="7672" max="7673" width="0" hidden="1" customWidth="1"/>
    <col min="7926" max="7926" width="50.7109375" customWidth="1"/>
    <col min="7927" max="7927" width="12.42578125" customWidth="1"/>
    <col min="7928" max="7929" width="0" hidden="1" customWidth="1"/>
    <col min="8182" max="8182" width="50.7109375" customWidth="1"/>
    <col min="8183" max="8183" width="12.42578125" customWidth="1"/>
    <col min="8184" max="8185" width="0" hidden="1" customWidth="1"/>
    <col min="8438" max="8438" width="50.7109375" customWidth="1"/>
    <col min="8439" max="8439" width="12.42578125" customWidth="1"/>
    <col min="8440" max="8441" width="0" hidden="1" customWidth="1"/>
    <col min="8694" max="8694" width="50.7109375" customWidth="1"/>
    <col min="8695" max="8695" width="12.42578125" customWidth="1"/>
    <col min="8696" max="8697" width="0" hidden="1" customWidth="1"/>
    <col min="8950" max="8950" width="50.7109375" customWidth="1"/>
    <col min="8951" max="8951" width="12.42578125" customWidth="1"/>
    <col min="8952" max="8953" width="0" hidden="1" customWidth="1"/>
    <col min="9206" max="9206" width="50.7109375" customWidth="1"/>
    <col min="9207" max="9207" width="12.42578125" customWidth="1"/>
    <col min="9208" max="9209" width="0" hidden="1" customWidth="1"/>
    <col min="9462" max="9462" width="50.7109375" customWidth="1"/>
    <col min="9463" max="9463" width="12.42578125" customWidth="1"/>
    <col min="9464" max="9465" width="0" hidden="1" customWidth="1"/>
    <col min="9718" max="9718" width="50.7109375" customWidth="1"/>
    <col min="9719" max="9719" width="12.42578125" customWidth="1"/>
    <col min="9720" max="9721" width="0" hidden="1" customWidth="1"/>
    <col min="9974" max="9974" width="50.7109375" customWidth="1"/>
    <col min="9975" max="9975" width="12.42578125" customWidth="1"/>
    <col min="9976" max="9977" width="0" hidden="1" customWidth="1"/>
    <col min="10230" max="10230" width="50.7109375" customWidth="1"/>
    <col min="10231" max="10231" width="12.42578125" customWidth="1"/>
    <col min="10232" max="10233" width="0" hidden="1" customWidth="1"/>
    <col min="10486" max="10486" width="50.7109375" customWidth="1"/>
    <col min="10487" max="10487" width="12.42578125" customWidth="1"/>
    <col min="10488" max="10489" width="0" hidden="1" customWidth="1"/>
    <col min="10742" max="10742" width="50.7109375" customWidth="1"/>
    <col min="10743" max="10743" width="12.42578125" customWidth="1"/>
    <col min="10744" max="10745" width="0" hidden="1" customWidth="1"/>
    <col min="10998" max="10998" width="50.7109375" customWidth="1"/>
    <col min="10999" max="10999" width="12.42578125" customWidth="1"/>
    <col min="11000" max="11001" width="0" hidden="1" customWidth="1"/>
    <col min="11254" max="11254" width="50.7109375" customWidth="1"/>
    <col min="11255" max="11255" width="12.42578125" customWidth="1"/>
    <col min="11256" max="11257" width="0" hidden="1" customWidth="1"/>
    <col min="11510" max="11510" width="50.7109375" customWidth="1"/>
    <col min="11511" max="11511" width="12.42578125" customWidth="1"/>
    <col min="11512" max="11513" width="0" hidden="1" customWidth="1"/>
    <col min="11766" max="11766" width="50.7109375" customWidth="1"/>
    <col min="11767" max="11767" width="12.42578125" customWidth="1"/>
    <col min="11768" max="11769" width="0" hidden="1" customWidth="1"/>
    <col min="12022" max="12022" width="50.7109375" customWidth="1"/>
    <col min="12023" max="12023" width="12.42578125" customWidth="1"/>
    <col min="12024" max="12025" width="0" hidden="1" customWidth="1"/>
    <col min="12278" max="12278" width="50.7109375" customWidth="1"/>
    <col min="12279" max="12279" width="12.42578125" customWidth="1"/>
    <col min="12280" max="12281" width="0" hidden="1" customWidth="1"/>
    <col min="12534" max="12534" width="50.7109375" customWidth="1"/>
    <col min="12535" max="12535" width="12.42578125" customWidth="1"/>
    <col min="12536" max="12537" width="0" hidden="1" customWidth="1"/>
    <col min="12790" max="12790" width="50.7109375" customWidth="1"/>
    <col min="12791" max="12791" width="12.42578125" customWidth="1"/>
    <col min="12792" max="12793" width="0" hidden="1" customWidth="1"/>
    <col min="13046" max="13046" width="50.7109375" customWidth="1"/>
    <col min="13047" max="13047" width="12.42578125" customWidth="1"/>
    <col min="13048" max="13049" width="0" hidden="1" customWidth="1"/>
    <col min="13302" max="13302" width="50.7109375" customWidth="1"/>
    <col min="13303" max="13303" width="12.42578125" customWidth="1"/>
    <col min="13304" max="13305" width="0" hidden="1" customWidth="1"/>
    <col min="13558" max="13558" width="50.7109375" customWidth="1"/>
    <col min="13559" max="13559" width="12.42578125" customWidth="1"/>
    <col min="13560" max="13561" width="0" hidden="1" customWidth="1"/>
    <col min="13814" max="13814" width="50.7109375" customWidth="1"/>
    <col min="13815" max="13815" width="12.42578125" customWidth="1"/>
    <col min="13816" max="13817" width="0" hidden="1" customWidth="1"/>
    <col min="14070" max="14070" width="50.7109375" customWidth="1"/>
    <col min="14071" max="14071" width="12.42578125" customWidth="1"/>
    <col min="14072" max="14073" width="0" hidden="1" customWidth="1"/>
    <col min="14326" max="14326" width="50.7109375" customWidth="1"/>
    <col min="14327" max="14327" width="12.42578125" customWidth="1"/>
    <col min="14328" max="14329" width="0" hidden="1" customWidth="1"/>
    <col min="14582" max="14582" width="50.7109375" customWidth="1"/>
    <col min="14583" max="14583" width="12.42578125" customWidth="1"/>
    <col min="14584" max="14585" width="0" hidden="1" customWidth="1"/>
    <col min="14838" max="14838" width="50.7109375" customWidth="1"/>
    <col min="14839" max="14839" width="12.42578125" customWidth="1"/>
    <col min="14840" max="14841" width="0" hidden="1" customWidth="1"/>
    <col min="15094" max="15094" width="50.7109375" customWidth="1"/>
    <col min="15095" max="15095" width="12.42578125" customWidth="1"/>
    <col min="15096" max="15097" width="0" hidden="1" customWidth="1"/>
    <col min="15350" max="15350" width="50.7109375" customWidth="1"/>
    <col min="15351" max="15351" width="12.42578125" customWidth="1"/>
    <col min="15352" max="15353" width="0" hidden="1" customWidth="1"/>
    <col min="15606" max="15606" width="50.7109375" customWidth="1"/>
    <col min="15607" max="15607" width="12.42578125" customWidth="1"/>
    <col min="15608" max="15609" width="0" hidden="1" customWidth="1"/>
    <col min="15862" max="15862" width="50.7109375" customWidth="1"/>
    <col min="15863" max="15863" width="12.42578125" customWidth="1"/>
    <col min="15864" max="15865" width="0" hidden="1" customWidth="1"/>
    <col min="16118" max="16118" width="50.7109375" customWidth="1"/>
    <col min="16119" max="16119" width="12.42578125" customWidth="1"/>
    <col min="16120" max="16121" width="0" hidden="1" customWidth="1"/>
  </cols>
  <sheetData>
    <row r="7" spans="1:3" ht="18" x14ac:dyDescent="0.25">
      <c r="A7" s="1" t="s">
        <v>66</v>
      </c>
      <c r="B7" s="3" t="s">
        <v>73</v>
      </c>
      <c r="C7" s="3" t="s">
        <v>68</v>
      </c>
    </row>
    <row r="8" spans="1:3" ht="15.75" thickBot="1" x14ac:dyDescent="0.3">
      <c r="A8" s="2"/>
      <c r="B8" s="3" t="s">
        <v>0</v>
      </c>
      <c r="C8" s="3" t="s">
        <v>0</v>
      </c>
    </row>
    <row r="9" spans="1:3" ht="15.75" thickBot="1" x14ac:dyDescent="0.3">
      <c r="A9" s="4" t="s">
        <v>2</v>
      </c>
      <c r="B9" s="5">
        <f t="shared" ref="B9:C9" si="0">SUM(B10:B14)</f>
        <v>906327</v>
      </c>
      <c r="C9" s="5">
        <f t="shared" si="0"/>
        <v>861966</v>
      </c>
    </row>
    <row r="10" spans="1:3" ht="15" x14ac:dyDescent="0.25">
      <c r="A10" s="6" t="s">
        <v>3</v>
      </c>
      <c r="B10" s="42">
        <v>403727</v>
      </c>
      <c r="C10" s="7">
        <v>366040</v>
      </c>
    </row>
    <row r="11" spans="1:3" ht="15" x14ac:dyDescent="0.25">
      <c r="A11" s="8" t="s">
        <v>4</v>
      </c>
      <c r="B11" s="9">
        <v>300000</v>
      </c>
      <c r="C11" s="9">
        <v>298648</v>
      </c>
    </row>
    <row r="12" spans="1:3" ht="15" x14ac:dyDescent="0.25">
      <c r="A12" s="8" t="s">
        <v>5</v>
      </c>
      <c r="B12" s="9">
        <v>63500</v>
      </c>
      <c r="C12" s="9">
        <v>66113</v>
      </c>
    </row>
    <row r="13" spans="1:3" ht="15" x14ac:dyDescent="0.25">
      <c r="A13" s="8" t="s">
        <v>6</v>
      </c>
      <c r="B13" s="9">
        <v>65600</v>
      </c>
      <c r="C13" s="9">
        <v>66190</v>
      </c>
    </row>
    <row r="14" spans="1:3" ht="15" thickBot="1" x14ac:dyDescent="0.35">
      <c r="A14" s="6" t="s">
        <v>7</v>
      </c>
      <c r="B14" s="40">
        <v>73500</v>
      </c>
      <c r="C14" s="12">
        <v>64975</v>
      </c>
    </row>
    <row r="15" spans="1:3" ht="15.75" thickBot="1" x14ac:dyDescent="0.3">
      <c r="A15" s="4" t="s">
        <v>9</v>
      </c>
      <c r="B15" s="11">
        <f t="shared" ref="B15:C15" si="1">SUM(B16:B24)</f>
        <v>218000</v>
      </c>
      <c r="C15" s="11">
        <f t="shared" si="1"/>
        <v>208918.39999999999</v>
      </c>
    </row>
    <row r="16" spans="1:3" ht="14.45" x14ac:dyDescent="0.3">
      <c r="A16" s="6" t="s">
        <v>10</v>
      </c>
      <c r="B16" s="7">
        <v>20000</v>
      </c>
      <c r="C16" s="7">
        <v>21440</v>
      </c>
    </row>
    <row r="17" spans="1:3" ht="15" x14ac:dyDescent="0.25">
      <c r="A17" s="6" t="s">
        <v>11</v>
      </c>
      <c r="B17" s="9">
        <v>50000</v>
      </c>
      <c r="C17" s="9">
        <f>43749+4999</f>
        <v>48748</v>
      </c>
    </row>
    <row r="18" spans="1:3" ht="15" x14ac:dyDescent="0.25">
      <c r="A18" s="8" t="s">
        <v>12</v>
      </c>
      <c r="B18" s="9">
        <v>20000</v>
      </c>
      <c r="C18" s="9">
        <v>19781</v>
      </c>
    </row>
    <row r="19" spans="1:3" ht="15" x14ac:dyDescent="0.25">
      <c r="A19" s="8" t="s">
        <v>13</v>
      </c>
      <c r="B19" s="9">
        <v>20000</v>
      </c>
      <c r="C19" s="9">
        <v>19453.900000000001</v>
      </c>
    </row>
    <row r="20" spans="1:3" ht="15" x14ac:dyDescent="0.25">
      <c r="A20" s="8" t="s">
        <v>14</v>
      </c>
      <c r="B20" s="9">
        <v>3000</v>
      </c>
      <c r="C20" s="9">
        <v>3124</v>
      </c>
    </row>
    <row r="21" spans="1:3" ht="15" x14ac:dyDescent="0.25">
      <c r="A21" s="8" t="s">
        <v>48</v>
      </c>
      <c r="B21" s="9">
        <v>10000</v>
      </c>
      <c r="C21" s="9">
        <v>7035</v>
      </c>
    </row>
    <row r="22" spans="1:3" ht="15" x14ac:dyDescent="0.25">
      <c r="A22" s="8" t="s">
        <v>15</v>
      </c>
      <c r="B22" s="9">
        <v>20000</v>
      </c>
      <c r="C22" s="9">
        <v>19979</v>
      </c>
    </row>
    <row r="23" spans="1:3" ht="15" x14ac:dyDescent="0.25">
      <c r="A23" s="8" t="s">
        <v>62</v>
      </c>
      <c r="B23" s="9">
        <v>60000</v>
      </c>
      <c r="C23" s="9">
        <f>51183.5+8500</f>
        <v>59683.5</v>
      </c>
    </row>
    <row r="24" spans="1:3" ht="15.75" thickBot="1" x14ac:dyDescent="0.3">
      <c r="A24" s="8" t="s">
        <v>16</v>
      </c>
      <c r="B24" s="10">
        <v>15000</v>
      </c>
      <c r="C24" s="12">
        <v>9674</v>
      </c>
    </row>
    <row r="25" spans="1:3" ht="15.75" thickBot="1" x14ac:dyDescent="0.3">
      <c r="A25" s="4" t="s">
        <v>17</v>
      </c>
      <c r="B25" s="11">
        <v>15000</v>
      </c>
      <c r="C25" s="48">
        <v>12964</v>
      </c>
    </row>
    <row r="26" spans="1:3" ht="15.75" thickBot="1" x14ac:dyDescent="0.3">
      <c r="A26" s="4" t="s">
        <v>18</v>
      </c>
      <c r="B26" s="13">
        <f t="shared" ref="B26:C26" si="2">SUM(B27:B29)</f>
        <v>80000</v>
      </c>
      <c r="C26" s="11">
        <f t="shared" si="2"/>
        <v>106763</v>
      </c>
    </row>
    <row r="27" spans="1:3" ht="15" x14ac:dyDescent="0.25">
      <c r="A27" s="14" t="s">
        <v>19</v>
      </c>
      <c r="B27" s="15">
        <v>10000</v>
      </c>
      <c r="C27" s="7">
        <v>5690</v>
      </c>
    </row>
    <row r="28" spans="1:3" ht="15" x14ac:dyDescent="0.25">
      <c r="A28" s="16" t="s">
        <v>64</v>
      </c>
      <c r="B28" s="28">
        <v>25000</v>
      </c>
      <c r="C28" s="9">
        <v>25000</v>
      </c>
    </row>
    <row r="29" spans="1:3" ht="15.75" thickBot="1" x14ac:dyDescent="0.3">
      <c r="A29" s="17" t="s">
        <v>65</v>
      </c>
      <c r="B29" s="29">
        <f>21000+24000</f>
        <v>45000</v>
      </c>
      <c r="C29" s="29">
        <f>23904+4961+35332+11876</f>
        <v>76073</v>
      </c>
    </row>
    <row r="30" spans="1:3" ht="15.75" thickBot="1" x14ac:dyDescent="0.3">
      <c r="A30" s="18" t="s">
        <v>21</v>
      </c>
      <c r="B30" s="19">
        <v>10000</v>
      </c>
      <c r="C30" s="24">
        <v>7947</v>
      </c>
    </row>
    <row r="31" spans="1:3" ht="15.75" thickBot="1" x14ac:dyDescent="0.3">
      <c r="A31" s="4" t="s">
        <v>22</v>
      </c>
      <c r="B31" s="11">
        <f t="shared" ref="B31:C31" si="3">SUM(B32:B46)</f>
        <v>320173</v>
      </c>
      <c r="C31" s="11">
        <f t="shared" si="3"/>
        <v>289495.25</v>
      </c>
    </row>
    <row r="32" spans="1:3" ht="15" x14ac:dyDescent="0.25">
      <c r="A32" s="8" t="s">
        <v>23</v>
      </c>
      <c r="B32" s="7">
        <v>20000</v>
      </c>
      <c r="C32" s="7">
        <f>11657+2385-518.32</f>
        <v>13523.68</v>
      </c>
    </row>
    <row r="33" spans="1:3" ht="15" x14ac:dyDescent="0.25">
      <c r="A33" s="8" t="s">
        <v>24</v>
      </c>
      <c r="B33" s="20">
        <v>38173</v>
      </c>
      <c r="C33" s="9">
        <v>38173</v>
      </c>
    </row>
    <row r="34" spans="1:3" ht="15" x14ac:dyDescent="0.25">
      <c r="A34" s="8" t="s">
        <v>25</v>
      </c>
      <c r="B34" s="20">
        <v>9000</v>
      </c>
      <c r="C34" s="9">
        <v>5510</v>
      </c>
    </row>
    <row r="35" spans="1:3" ht="15" x14ac:dyDescent="0.25">
      <c r="A35" s="8" t="s">
        <v>51</v>
      </c>
      <c r="B35" s="9">
        <v>40000</v>
      </c>
      <c r="C35" s="9">
        <v>28853.73</v>
      </c>
    </row>
    <row r="36" spans="1:3" ht="15" x14ac:dyDescent="0.25">
      <c r="A36" s="8" t="s">
        <v>26</v>
      </c>
      <c r="B36" s="9">
        <v>29000</v>
      </c>
      <c r="C36" s="9">
        <v>28732</v>
      </c>
    </row>
    <row r="37" spans="1:3" ht="15" x14ac:dyDescent="0.25">
      <c r="A37" s="8" t="s">
        <v>27</v>
      </c>
      <c r="B37" s="9">
        <v>25000</v>
      </c>
      <c r="C37" s="9">
        <f>18797+2999</f>
        <v>21796</v>
      </c>
    </row>
    <row r="38" spans="1:3" ht="15" x14ac:dyDescent="0.25">
      <c r="A38" s="8" t="s">
        <v>28</v>
      </c>
      <c r="B38" s="9">
        <v>35000</v>
      </c>
      <c r="C38" s="9">
        <v>32676</v>
      </c>
    </row>
    <row r="39" spans="1:3" ht="15" x14ac:dyDescent="0.25">
      <c r="A39" s="8" t="s">
        <v>67</v>
      </c>
      <c r="B39" s="9">
        <v>10000</v>
      </c>
      <c r="C39" s="9">
        <v>7309</v>
      </c>
    </row>
    <row r="40" spans="1:3" ht="15" x14ac:dyDescent="0.25">
      <c r="A40" s="8" t="s">
        <v>30</v>
      </c>
      <c r="B40" s="22">
        <v>0</v>
      </c>
      <c r="C40" s="9">
        <v>8914</v>
      </c>
    </row>
    <row r="41" spans="1:3" ht="15" x14ac:dyDescent="0.25">
      <c r="A41" s="8" t="s">
        <v>32</v>
      </c>
      <c r="B41" s="22">
        <v>8000</v>
      </c>
      <c r="C41" s="9">
        <v>7187</v>
      </c>
    </row>
    <row r="42" spans="1:3" ht="15" x14ac:dyDescent="0.25">
      <c r="A42" s="8" t="s">
        <v>33</v>
      </c>
      <c r="B42" s="9">
        <v>13000</v>
      </c>
      <c r="C42" s="9">
        <v>10413</v>
      </c>
    </row>
    <row r="43" spans="1:3" ht="15" x14ac:dyDescent="0.25">
      <c r="A43" s="8" t="s">
        <v>35</v>
      </c>
      <c r="B43" s="9">
        <v>8000</v>
      </c>
      <c r="C43" s="9">
        <v>7850</v>
      </c>
    </row>
    <row r="44" spans="1:3" ht="15" x14ac:dyDescent="0.25">
      <c r="A44" s="8" t="s">
        <v>36</v>
      </c>
      <c r="B44" s="22">
        <v>5000</v>
      </c>
      <c r="C44" s="9">
        <v>4758</v>
      </c>
    </row>
    <row r="45" spans="1:3" ht="15" x14ac:dyDescent="0.25">
      <c r="A45" s="23" t="s">
        <v>37</v>
      </c>
      <c r="B45" s="22">
        <v>30000</v>
      </c>
      <c r="C45" s="9">
        <v>20298.84</v>
      </c>
    </row>
    <row r="46" spans="1:3" ht="15.75" thickBot="1" x14ac:dyDescent="0.3">
      <c r="A46" s="23" t="s">
        <v>39</v>
      </c>
      <c r="B46" s="12">
        <v>50000</v>
      </c>
      <c r="C46" s="12">
        <v>53501</v>
      </c>
    </row>
    <row r="47" spans="1:3" ht="15.75" thickBot="1" x14ac:dyDescent="0.3">
      <c r="A47" s="4" t="s">
        <v>41</v>
      </c>
      <c r="B47" s="24">
        <v>130000</v>
      </c>
      <c r="C47" s="24">
        <v>140364.51999999999</v>
      </c>
    </row>
    <row r="48" spans="1:3" ht="15.75" thickBot="1" x14ac:dyDescent="0.3">
      <c r="A48" s="4" t="s">
        <v>42</v>
      </c>
      <c r="B48" s="25">
        <v>20000</v>
      </c>
      <c r="C48" s="24">
        <v>2381</v>
      </c>
    </row>
    <row r="49" spans="1:3" ht="15.75" thickBot="1" x14ac:dyDescent="0.3">
      <c r="A49" s="4" t="s">
        <v>43</v>
      </c>
      <c r="B49" s="25">
        <v>20000</v>
      </c>
      <c r="C49" s="42">
        <v>20000</v>
      </c>
    </row>
    <row r="50" spans="1:3" ht="15.75" thickBot="1" x14ac:dyDescent="0.3">
      <c r="A50" s="32" t="s">
        <v>53</v>
      </c>
      <c r="B50" s="25">
        <v>10500</v>
      </c>
      <c r="C50" s="25">
        <v>0</v>
      </c>
    </row>
    <row r="51" spans="1:3" ht="15.75" thickBot="1" x14ac:dyDescent="0.3">
      <c r="A51" s="4" t="s">
        <v>44</v>
      </c>
      <c r="B51" s="11">
        <f t="shared" ref="B51:C51" si="4">SUM(+B31+B30+B47+B26+B25+B15+B9+B48+B49+B50)</f>
        <v>1730000</v>
      </c>
      <c r="C51" s="11">
        <f t="shared" si="4"/>
        <v>1650799.17</v>
      </c>
    </row>
    <row r="52" spans="1:3" ht="15.75" thickBot="1" x14ac:dyDescent="0.3">
      <c r="A52" s="32"/>
      <c r="B52" s="33"/>
      <c r="C52" s="33"/>
    </row>
    <row r="53" spans="1:3" ht="15.75" thickBot="1" x14ac:dyDescent="0.3">
      <c r="A53" s="44" t="s">
        <v>63</v>
      </c>
      <c r="B53" s="45">
        <f>+B51</f>
        <v>1730000</v>
      </c>
      <c r="C53" s="54"/>
    </row>
    <row r="54" spans="1:3" ht="15" x14ac:dyDescent="0.25">
      <c r="A54" s="21"/>
    </row>
    <row r="55" spans="1:3" ht="15" x14ac:dyDescent="0.25">
      <c r="A55" s="49" t="s">
        <v>69</v>
      </c>
      <c r="B55" s="50">
        <v>79201</v>
      </c>
    </row>
    <row r="56" spans="1:3" ht="15" x14ac:dyDescent="0.25">
      <c r="A56" s="46" t="s">
        <v>70</v>
      </c>
      <c r="B56" s="50">
        <v>394.76</v>
      </c>
    </row>
    <row r="57" spans="1:3" ht="15.75" thickBot="1" x14ac:dyDescent="0.3">
      <c r="A57" s="47" t="s">
        <v>71</v>
      </c>
      <c r="B57" s="51">
        <f>319.5+1174.38</f>
        <v>1493.88</v>
      </c>
    </row>
    <row r="58" spans="1:3" ht="16.5" thickBot="1" x14ac:dyDescent="0.3">
      <c r="A58" s="52" t="s">
        <v>72</v>
      </c>
      <c r="B58" s="53">
        <f>+B55+B56+B57</f>
        <v>81089.64</v>
      </c>
    </row>
    <row r="59" spans="1:3" ht="15" x14ac:dyDescent="0.25">
      <c r="A59" s="37"/>
    </row>
    <row r="60" spans="1:3" ht="15" x14ac:dyDescent="0.25"/>
    <row r="61" spans="1:3" ht="15" x14ac:dyDescent="0.25">
      <c r="A61" s="37"/>
    </row>
    <row r="62" spans="1:3" ht="15" x14ac:dyDescent="0.25">
      <c r="A62" s="37"/>
    </row>
  </sheetData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příprava rozpočtu 2016</vt:lpstr>
      <vt:lpstr>HV 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Uživatel systému Windows</cp:lastModifiedBy>
  <cp:lastPrinted>2017-01-25T13:07:41Z</cp:lastPrinted>
  <dcterms:created xsi:type="dcterms:W3CDTF">2015-04-09T11:45:07Z</dcterms:created>
  <dcterms:modified xsi:type="dcterms:W3CDTF">2017-05-03T07:53:10Z</dcterms:modified>
</cp:coreProperties>
</file>